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 activeTab="3"/>
  </bookViews>
  <sheets>
    <sheet name="Группа-А. РО" sheetId="2" r:id="rId1"/>
    <sheet name="Группа-А. КП" sheetId="3" r:id="rId2"/>
    <sheet name="Группа-А. РФК" sheetId="4" r:id="rId3"/>
    <sheet name="Группа-А. РЖС" sheetId="5" r:id="rId4"/>
    <sheet name="Группа-А. ЖККиГС" sheetId="6" r:id="rId5"/>
    <sheet name="Группа-А. ЭБ" sheetId="7" r:id="rId6"/>
    <sheet name="Группа-В. РЭП" sheetId="1" r:id="rId7"/>
    <sheet name="Группа-С. СиДР" sheetId="8" r:id="rId8"/>
    <sheet name="Группа-С. ПЗН" sheetId="9" r:id="rId9"/>
    <sheet name="Группа-С. РАгр.К" sheetId="10" r:id="rId10"/>
    <sheet name="Группа-С. ПП" sheetId="11" r:id="rId11"/>
    <sheet name="Группа-С. УМиМС (экстр.)" sheetId="12" r:id="rId12"/>
    <sheet name="Группа-С. СТрС" sheetId="13" r:id="rId13"/>
    <sheet name="Группа-С. РГО" sheetId="14" r:id="rId14"/>
    <sheet name="Группа-С. РМС" sheetId="15" r:id="rId15"/>
    <sheet name="Группа-С. СГТОиБ" sheetId="16" r:id="rId16"/>
    <sheet name="Группа-D. БЖД" sheetId="17" r:id="rId17"/>
    <sheet name="Группа-D. ЦР" sheetId="18" r:id="rId18"/>
    <sheet name="Группа-D. УМФ" sheetId="19" r:id="rId19"/>
    <sheet name="Группа-D. УМИ" sheetId="20" r:id="rId20"/>
    <sheet name="Группа-D. УРКМНС" sheetId="21" r:id="rId21"/>
  </sheets>
  <calcPr calcId="152511"/>
</workbook>
</file>

<file path=xl/calcChain.xml><?xml version="1.0" encoding="utf-8"?>
<calcChain xmlns="http://schemas.openxmlformats.org/spreadsheetml/2006/main">
  <c r="E11" i="21" l="1"/>
  <c r="F11" i="21" s="1"/>
  <c r="E10" i="21"/>
  <c r="F9" i="21"/>
  <c r="E9" i="21"/>
  <c r="E8" i="21"/>
  <c r="F7" i="21"/>
  <c r="E7" i="21"/>
  <c r="E6" i="21"/>
  <c r="F6" i="21" s="1"/>
  <c r="E11" i="20"/>
  <c r="F11" i="20" s="1"/>
  <c r="E10" i="20"/>
  <c r="E9" i="20"/>
  <c r="F9" i="20" s="1"/>
  <c r="E8" i="20"/>
  <c r="F7" i="20" s="1"/>
  <c r="E7" i="20"/>
  <c r="E6" i="20"/>
  <c r="F6" i="20" s="1"/>
  <c r="E11" i="19"/>
  <c r="F11" i="19" s="1"/>
  <c r="E10" i="19"/>
  <c r="E9" i="19"/>
  <c r="F9" i="19" s="1"/>
  <c r="E8" i="19"/>
  <c r="F7" i="19" s="1"/>
  <c r="E7" i="19"/>
  <c r="E6" i="19"/>
  <c r="F6" i="19" s="1"/>
  <c r="E11" i="18"/>
  <c r="F11" i="18" s="1"/>
  <c r="E10" i="18"/>
  <c r="E9" i="18"/>
  <c r="F9" i="18" s="1"/>
  <c r="E8" i="18"/>
  <c r="E7" i="18"/>
  <c r="F7" i="18" s="1"/>
  <c r="E6" i="18"/>
  <c r="F6" i="18" s="1"/>
  <c r="E13" i="16"/>
  <c r="E12" i="16"/>
  <c r="E11" i="16"/>
  <c r="F11" i="16" s="1"/>
  <c r="E10" i="16"/>
  <c r="F9" i="16"/>
  <c r="E9" i="16"/>
  <c r="E8" i="16"/>
  <c r="E7" i="16"/>
  <c r="F7" i="16" s="1"/>
  <c r="E6" i="16"/>
  <c r="F6" i="16" s="1"/>
  <c r="E13" i="15"/>
  <c r="E12" i="15"/>
  <c r="F11" i="15"/>
  <c r="E11" i="15"/>
  <c r="E10" i="15"/>
  <c r="E9" i="15"/>
  <c r="F9" i="15" s="1"/>
  <c r="E8" i="15"/>
  <c r="E7" i="15"/>
  <c r="F7" i="15" s="1"/>
  <c r="F6" i="15"/>
  <c r="E6" i="15"/>
  <c r="E13" i="14"/>
  <c r="E12" i="14"/>
  <c r="F11" i="14" s="1"/>
  <c r="E11" i="14"/>
  <c r="E10" i="14"/>
  <c r="F9" i="14" s="1"/>
  <c r="E9" i="14"/>
  <c r="E8" i="14"/>
  <c r="E7" i="14"/>
  <c r="F7" i="14" s="1"/>
  <c r="F6" i="14"/>
  <c r="E6" i="14"/>
  <c r="E13" i="13"/>
  <c r="E12" i="13"/>
  <c r="F11" i="13" s="1"/>
  <c r="E11" i="13"/>
  <c r="E10" i="13"/>
  <c r="F9" i="13"/>
  <c r="E9" i="13"/>
  <c r="E8" i="13"/>
  <c r="E7" i="13"/>
  <c r="E6" i="13"/>
  <c r="F6" i="13" s="1"/>
  <c r="E13" i="12"/>
  <c r="E12" i="12"/>
  <c r="E11" i="12"/>
  <c r="F11" i="12" s="1"/>
  <c r="E10" i="12"/>
  <c r="E9" i="12"/>
  <c r="F9" i="12" s="1"/>
  <c r="E8" i="12"/>
  <c r="E7" i="12"/>
  <c r="F7" i="12" s="1"/>
  <c r="F6" i="12"/>
  <c r="E6" i="12"/>
  <c r="E13" i="11"/>
  <c r="E12" i="11"/>
  <c r="E11" i="11"/>
  <c r="F11" i="11" s="1"/>
  <c r="E10" i="11"/>
  <c r="F9" i="11"/>
  <c r="E9" i="11"/>
  <c r="E8" i="11"/>
  <c r="E7" i="11"/>
  <c r="F7" i="11" s="1"/>
  <c r="E6" i="11"/>
  <c r="F6" i="11" s="1"/>
  <c r="E13" i="10"/>
  <c r="E12" i="10"/>
  <c r="E11" i="10"/>
  <c r="E10" i="10"/>
  <c r="E9" i="10"/>
  <c r="F9" i="10" s="1"/>
  <c r="E8" i="10"/>
  <c r="E7" i="10"/>
  <c r="E6" i="10"/>
  <c r="F6" i="10" s="1"/>
  <c r="E13" i="9"/>
  <c r="E12" i="9"/>
  <c r="E11" i="9"/>
  <c r="E10" i="9"/>
  <c r="E9" i="9"/>
  <c r="F9" i="9" s="1"/>
  <c r="E8" i="9"/>
  <c r="E7" i="9"/>
  <c r="F7" i="9" s="1"/>
  <c r="E6" i="9"/>
  <c r="F6" i="9" s="1"/>
  <c r="F12" i="21" l="1"/>
  <c r="F12" i="20"/>
  <c r="F12" i="19"/>
  <c r="F12" i="18"/>
  <c r="F14" i="16"/>
  <c r="F14" i="15"/>
  <c r="F14" i="14"/>
  <c r="F7" i="13"/>
  <c r="F14" i="13" s="1"/>
  <c r="F14" i="12"/>
  <c r="F14" i="11"/>
  <c r="F11" i="10"/>
  <c r="F7" i="10"/>
  <c r="F14" i="10" s="1"/>
  <c r="F11" i="9"/>
  <c r="F14" i="9" s="1"/>
  <c r="E11" i="17"/>
  <c r="F11" i="17" s="1"/>
  <c r="E10" i="17"/>
  <c r="E9" i="17"/>
  <c r="F9" i="17" s="1"/>
  <c r="E8" i="17"/>
  <c r="E7" i="17"/>
  <c r="E6" i="17"/>
  <c r="F6" i="17" s="1"/>
  <c r="E13" i="8"/>
  <c r="E12" i="8"/>
  <c r="E11" i="8"/>
  <c r="E10" i="8"/>
  <c r="E9" i="8"/>
  <c r="E8" i="8"/>
  <c r="E7" i="8"/>
  <c r="F7" i="8" s="1"/>
  <c r="E6" i="8"/>
  <c r="F6" i="8" s="1"/>
  <c r="E17" i="7"/>
  <c r="E16" i="7"/>
  <c r="E15" i="7"/>
  <c r="E14" i="7"/>
  <c r="F14" i="7" s="1"/>
  <c r="E13" i="7"/>
  <c r="E12" i="7"/>
  <c r="E11" i="7"/>
  <c r="F11" i="7" s="1"/>
  <c r="E10" i="7"/>
  <c r="E9" i="7"/>
  <c r="E8" i="7"/>
  <c r="E7" i="7"/>
  <c r="F7" i="7" s="1"/>
  <c r="F6" i="7"/>
  <c r="E6" i="7"/>
  <c r="E17" i="6"/>
  <c r="E16" i="6"/>
  <c r="E15" i="6"/>
  <c r="E14" i="6"/>
  <c r="F14" i="6" s="1"/>
  <c r="E13" i="6"/>
  <c r="E12" i="6"/>
  <c r="E11" i="6"/>
  <c r="F11" i="6" s="1"/>
  <c r="E10" i="6"/>
  <c r="E9" i="6"/>
  <c r="E8" i="6"/>
  <c r="E7" i="6"/>
  <c r="F7" i="6" s="1"/>
  <c r="F6" i="6"/>
  <c r="E6" i="6"/>
  <c r="E17" i="5"/>
  <c r="E16" i="5"/>
  <c r="E15" i="5"/>
  <c r="E14" i="5"/>
  <c r="E13" i="5"/>
  <c r="E12" i="5"/>
  <c r="E11" i="5"/>
  <c r="E10" i="5"/>
  <c r="E9" i="5"/>
  <c r="E8" i="5"/>
  <c r="E7" i="5"/>
  <c r="F6" i="5"/>
  <c r="E6" i="5"/>
  <c r="E17" i="4"/>
  <c r="E16" i="4"/>
  <c r="E15" i="4"/>
  <c r="E14" i="4"/>
  <c r="E13" i="4"/>
  <c r="E12" i="4"/>
  <c r="E11" i="4"/>
  <c r="F11" i="4" s="1"/>
  <c r="E10" i="4"/>
  <c r="E9" i="4"/>
  <c r="E8" i="4"/>
  <c r="E7" i="4"/>
  <c r="E6" i="4"/>
  <c r="F6" i="4" s="1"/>
  <c r="E17" i="3"/>
  <c r="E16" i="3"/>
  <c r="E15" i="3"/>
  <c r="E14" i="3"/>
  <c r="E13" i="3"/>
  <c r="E12" i="3"/>
  <c r="E11" i="3"/>
  <c r="E10" i="3"/>
  <c r="E9" i="3"/>
  <c r="E8" i="3"/>
  <c r="E7" i="3"/>
  <c r="F6" i="3"/>
  <c r="E6" i="3"/>
  <c r="E17" i="2"/>
  <c r="E16" i="2"/>
  <c r="E15" i="2"/>
  <c r="E14" i="2"/>
  <c r="F14" i="2" s="1"/>
  <c r="E13" i="2"/>
  <c r="E12" i="2"/>
  <c r="E11" i="2"/>
  <c r="E10" i="2"/>
  <c r="E9" i="2"/>
  <c r="E8" i="2"/>
  <c r="E7" i="2"/>
  <c r="E6" i="2"/>
  <c r="F6" i="2" s="1"/>
  <c r="F11" i="8" l="1"/>
  <c r="F14" i="8" s="1"/>
  <c r="F9" i="8"/>
  <c r="F14" i="5"/>
  <c r="F18" i="5" s="1"/>
  <c r="F11" i="5"/>
  <c r="F7" i="5"/>
  <c r="F14" i="4"/>
  <c r="F7" i="4"/>
  <c r="F14" i="3"/>
  <c r="F11" i="3"/>
  <c r="F18" i="3" s="1"/>
  <c r="F7" i="3"/>
  <c r="F11" i="2"/>
  <c r="F7" i="2"/>
  <c r="F7" i="17"/>
  <c r="F12" i="17" s="1"/>
  <c r="F18" i="7"/>
  <c r="F18" i="6"/>
  <c r="E17" i="1"/>
  <c r="E16" i="1"/>
  <c r="E15" i="1"/>
  <c r="E14" i="1"/>
  <c r="E13" i="1"/>
  <c r="E12" i="1"/>
  <c r="F11" i="1"/>
  <c r="E11" i="1"/>
  <c r="E10" i="1"/>
  <c r="E9" i="1"/>
  <c r="E8" i="1"/>
  <c r="E7" i="1"/>
  <c r="F7" i="1" s="1"/>
  <c r="E6" i="1"/>
  <c r="F6" i="1" s="1"/>
  <c r="F18" i="4" l="1"/>
  <c r="F18" i="2"/>
  <c r="F18" i="1"/>
  <c r="F14" i="1"/>
</calcChain>
</file>

<file path=xl/sharedStrings.xml><?xml version="1.0" encoding="utf-8"?>
<sst xmlns="http://schemas.openxmlformats.org/spreadsheetml/2006/main" count="729" uniqueCount="161">
  <si>
    <t>Отчет по оценке эффективности реализации муниципальной программы</t>
  </si>
  <si>
    <r>
      <t xml:space="preserve">Наименование муниципальной программы </t>
    </r>
    <r>
      <rPr>
        <b/>
        <u/>
        <sz val="13"/>
        <color theme="1"/>
        <rFont val="Times New Roman"/>
        <family val="1"/>
        <charset val="204"/>
      </rPr>
      <t>"Развитие экономического потенциала города Пыть-Яха"</t>
    </r>
  </si>
  <si>
    <t>Группа А</t>
  </si>
  <si>
    <t>Наименование комплексного критерия</t>
  </si>
  <si>
    <t>Наименование подкритерия</t>
  </si>
  <si>
    <t>Вес</t>
  </si>
  <si>
    <t>Балл</t>
  </si>
  <si>
    <t>Оценка по подкритерию</t>
  </si>
  <si>
    <t>Оценка по комплексному критерию</t>
  </si>
  <si>
    <t>Комментарии</t>
  </si>
  <si>
    <t>K1 "общественная оценка результатов реализации муниципальной программы"
Z1=0,3</t>
  </si>
  <si>
    <t xml:space="preserve">k1.1 оценка эффективности реализации муниципальных программ общественными советами, созданными при органах местного самоуправления </t>
  </si>
  <si>
    <t>К2 «результативность муниципальной программы»
Z2=0,3</t>
  </si>
  <si>
    <t xml:space="preserve">k2.1 степень достижения целевых значений показателей
</t>
  </si>
  <si>
    <t xml:space="preserve">k2.2 степень выполнения мероприятий муниципальной программы в отчетном году, в том числе предложенных заинтересованной общественностью
</t>
  </si>
  <si>
    <t>Общее количество мероприятий, выполненных в полном объеме, к общему количеству мероприятий, составило 100%</t>
  </si>
  <si>
    <t>k2.4 степень достижения контрольных точек, включенных в паспорта проектов (в том числе региональных проектов, обеспечивающих достижение целей, показателей и результатов национальных проектов), реестры компонентов портфелей проектов</t>
  </si>
  <si>
    <t>Среднее арифметическое значение степени достижения контрольных точек составило 100%</t>
  </si>
  <si>
    <t>К3 «эффективность механизма реализации муниципальной программы»
Z3=0,2</t>
  </si>
  <si>
    <t xml:space="preserve">k3.1 наличие идентифицированных и описанных проблем, в том числе неблагоприятных внешних факторов и рисков, влияющих на муниципальную программу; наличие и принятие определенных мер, направленных на смягчение влияния неблагоприятных внешних факторов
</t>
  </si>
  <si>
    <t>В муниципальной программе отражен перечень возможных рисков при реализации муниципальной программы и мер по их преодолению</t>
  </si>
  <si>
    <t xml:space="preserve">k3.2 взаимосвязь показателей и мероприятий муниципальной программы
</t>
  </si>
  <si>
    <t>k3.3 доля проектной части в муниципальной программе</t>
  </si>
  <si>
    <t>К4 «обеспечение муниципальной программы»
Z4=0,2</t>
  </si>
  <si>
    <t xml:space="preserve">k4.1 отношение общего фактического объема финансирования муниципальной программы к плановому уточненному объему
</t>
  </si>
  <si>
    <t xml:space="preserve">k4.2 отношение общего фактического объема финансирования региональных проектов, обеспечивающих достижение целей, показателей и результатов национальных проектов, к плановому уточненному объему
</t>
  </si>
  <si>
    <t xml:space="preserve">k4.3 отношение объема привлеченных средств к общему объему финансирования муниципальной программы
</t>
  </si>
  <si>
    <t xml:space="preserve">k4.4 отношение общего фактического объема финансирования муниципальной программы за счет привлеченных средств к плановому общему объему финансирования за счет привлеченных средств
</t>
  </si>
  <si>
    <t>Итого</t>
  </si>
  <si>
    <t>1. Пояснения к оценке</t>
  </si>
  <si>
    <t>2. Выводы</t>
  </si>
  <si>
    <t>Среднее арифметическое значение степени достижения показателей составило 100,0%</t>
  </si>
  <si>
    <t>Исполнение по муниципальной программе по итогам года составило 100,0%</t>
  </si>
  <si>
    <t>Исполнение составило 100,0%</t>
  </si>
  <si>
    <t>Объем привлеченных средств составил 75,9%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</si>
  <si>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9,9.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</si>
  <si>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Группа С</t>
  </si>
  <si>
    <t>Группа D</t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</si>
  <si>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образования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</si>
  <si>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"Культурное пространство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</si>
  <si>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физической культуры и спорта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</si>
  <si>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жилищной сферы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</si>
  <si>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"Жилищно-коммунальный комплекс и городская среда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</si>
  <si>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"Экологическая безопасность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</si>
  <si>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"Социальное и демографическое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</si>
  <si>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"Поддержка занятости населения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</si>
  <si>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агропромышленного комплекса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</si>
  <si>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"Профилактика правонарушений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</si>
  <si>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"Укрепление межнационального и межконфессионального согласия, профилактика экстремизма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</si>
  <si>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"Современная транспортная система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</si>
  <si>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гражданского общества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</si>
  <si>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муниципальной службы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</si>
  <si>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"Содержание городских территорий, озеленение и благоустройство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</si>
  <si>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"Безопасность жизнедеятельности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</si>
  <si>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"Цифровое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</si>
  <si>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муниципальными финансами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</si>
  <si>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 имуществом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</si>
  <si>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"Устойчивое развитие коренных малочисленных народов Севера в городе Пыть-Яхе"</t>
    </r>
  </si>
  <si>
    <t>Среднее арифметическое значение степени достижения показателей составило 155,2%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</si>
  <si>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79,8%.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</si>
  <si>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2,4%.</t>
  </si>
  <si>
    <t>Исполнение по муниципальной программе по итогам года составило 98,4%</t>
  </si>
  <si>
    <t>Исполнение составило 99,8%</t>
  </si>
  <si>
    <t>k4.2 отношение общего фактического объема финансирования региональных проектов, обеспечивающих достижение целей, показателей и результатов национальных проектов, к плановому уточненному объему</t>
  </si>
  <si>
    <t>Объем привлеченных средств составил 76% к общему объему финансирования муниципальной программы</t>
  </si>
  <si>
    <t>Исполнение составило 98,3%</t>
  </si>
  <si>
    <r>
      <rPr>
        <sz val="11"/>
        <rFont val="Times New Roman"/>
        <family val="1"/>
        <charset val="204"/>
      </rPr>
      <t>Значение бальной интегральной оценки составило 9,3.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</si>
  <si>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k2.3 степень достижения целевых значений показателей, включенных в проекты, в том числе региональные проекты, обеспечивающие достижение целей, показателей и результатов федеральных и национальных проектов</t>
  </si>
  <si>
    <r>
      <rPr>
        <sz val="11"/>
        <rFont val="Times New Roman"/>
        <family val="1"/>
        <charset val="204"/>
      </rPr>
      <t>Значение бальной интегральной оценки составило 9,7.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</si>
  <si>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103,8%</t>
  </si>
  <si>
    <t>Среднее арифметическое значение степени достижения показателей составило 100%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</si>
  <si>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0%.</t>
  </si>
  <si>
    <t>Исполнение по муниципальной программе по итогам года составило 98,6%</t>
  </si>
  <si>
    <t>Исполнение составило 0%</t>
  </si>
  <si>
    <t>Объем привлеченных средств составил 3,6%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</si>
  <si>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8,8.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</si>
  <si>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85,7%</t>
  </si>
  <si>
    <t>Общее количество мероприятий, выполненных в полном объеме, к общему количеству мероприятий, составило 80%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</si>
  <si>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0,15%.</t>
  </si>
  <si>
    <t>Исполнение составило 95%</t>
  </si>
  <si>
    <t>Объем привлеченных средств составил 1,8% к общему объему финансирования муниципальной программы</t>
  </si>
  <si>
    <t>Исполнение составило 94,1%</t>
  </si>
  <si>
    <t>k4.3 отношение объема привлеченных средств к общему объему финансирования муниципальной программы</t>
  </si>
  <si>
    <t>k3.1 наличие идентифицированных и описанных проблем, в том числе неблагоприятных внешних факторов и рисков, влияющих на муниципальную программу; наличие и принятие определенных мер, направленных на смягчение влияния неблагоприятных внешних факторов</t>
  </si>
  <si>
    <t>k3.2 взаимосвязь показателей и мероприятий муниципальной программы</t>
  </si>
  <si>
    <t>k4.1 отношение общего фактического объема финансирования муниципальной программы к плановому уточненному объему</t>
  </si>
  <si>
    <t>k4.4 отношение общего фактического объема финансирования муниципальной программы за счет привлеченных средств к плановому общему объему финансирования за счет привлеченных средств</t>
  </si>
  <si>
    <t>Среднее арифметическое значение степени достижения показателей составило 100,7%</t>
  </si>
  <si>
    <t>Общее количество мероприятий, выполненных в полном объеме, к общему количеству мероприятий, составило 91,7%</t>
  </si>
  <si>
    <t>Исполнение по муниципальной программе по итогам года составило 98,9%</t>
  </si>
  <si>
    <t>Объем привлеченных средств составил 73,8% к общему объему финансирования муниципальной программы</t>
  </si>
  <si>
    <r>
      <rPr>
        <sz val="11"/>
        <rFont val="Times New Roman"/>
        <family val="1"/>
        <charset val="204"/>
      </rPr>
      <t>Значение бальной интегральной оценки составило 7,8.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  </r>
    <r>
      <rPr>
        <sz val="11"/>
        <color rgb="FFFF0000"/>
        <rFont val="Times New Roman"/>
        <family val="1"/>
        <charset val="204"/>
      </rPr>
      <t xml:space="preserve">
</t>
    </r>
  </si>
  <si>
    <t>Исполнение составило 99,2%</t>
  </si>
  <si>
    <r>
      <rPr>
        <sz val="11"/>
        <rFont val="Times New Roman"/>
        <family val="1"/>
        <charset val="204"/>
      </rPr>
      <t>Значение бальной интегральной оценки составило 8,4.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</si>
  <si>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100,2%</t>
  </si>
  <si>
    <t>k2.2 степень выполнения мероприятий муниципальной программы в отчетном году, в том числе предложенных заинтересованной общественностью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</si>
  <si>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38,8%.</t>
  </si>
  <si>
    <t>Исполнение по муниципальной программе по итогам года составило 98,2%</t>
  </si>
  <si>
    <t>Исполнение составило 99,3%</t>
  </si>
  <si>
    <t>Объем привлеченных средств составил 55,5% к общему объему финансирования муниципальной программы</t>
  </si>
  <si>
    <t>Исполнение составило 99,6%</t>
  </si>
  <si>
    <t>Среднее арифметическое значение степени достижения показателей составило 119,3%</t>
  </si>
  <si>
    <t>Среднее арифметическое значение степени достижения показателей составило 196,7%</t>
  </si>
  <si>
    <t>Доля финансового обеспечения мероприятий, реализуемых на принципах проектного управления в общем объеме финансового обеспечения муниципальной программы составила 48,1%.</t>
  </si>
  <si>
    <t>Исполнение по муниципальной программе по итогам года составило 99,9%</t>
  </si>
  <si>
    <t>Исполнение составило 99,9%</t>
  </si>
  <si>
    <t>Объем привлеченных средств составил 71,8% к общему объему финансирования муниципальной программы</t>
  </si>
  <si>
    <t>Согласно ранжированию муниципальных программ по группам исходя из параметров реализации, муниципальная программа относится к группе С (наличие в муниципальной программе привлеченных средств за счет федерального бюджета, бюджета Ханты-Мансийского автономного округа – Югры и иных внебюджетных источников финансирования).</t>
  </si>
  <si>
    <t>Исполнение по муниципальной программе по итогам года составило 97%</t>
  </si>
  <si>
    <t>Исполнение составило 100%</t>
  </si>
  <si>
    <t>Объем привлеченных средств составил 79,3% к общему объему финансирования муниципальной программы</t>
  </si>
  <si>
    <t>Исполнение составило 96,3%</t>
  </si>
  <si>
    <t xml:space="preserve">Значение бальной интегральной оценки составило 9,8.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</si>
  <si>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Исполнение по муниципальной программе по итогам года составило 99,8%</t>
  </si>
  <si>
    <t>Объем привлеченных средств составил 39,5% к общему объему финансирования муниципальной программы</t>
  </si>
  <si>
    <t xml:space="preserve">Значение бальной интегральной оценки составило 9,9.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</si>
  <si>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Среднее арифметическое значение степени достижения показателей составило 101,6%</t>
  </si>
  <si>
    <t>Общее количество мероприятий, выполненных в полном объеме, к общему количеству мероприятий, составило 75%</t>
  </si>
  <si>
    <t>Исполнение по муниципальной программе по итогам года составило 90,2%</t>
  </si>
  <si>
    <t>Объем привлеченных средств составил 58,7% к общему объему финансирования муниципальной программы</t>
  </si>
  <si>
    <t>Исполнение составило 98,8%</t>
  </si>
  <si>
    <t xml:space="preserve">Значение бальной интегральной оценки составило 8,1.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</si>
  <si>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Исполнение по муниципальной программе по итогам года составило 99,6%</t>
  </si>
  <si>
    <t>Объем привлеченных средств составил 50,8% к общему объему финансирования муниципальной программы</t>
  </si>
  <si>
    <t xml:space="preserve">Значение бальной интегральной оценки составило 9,7.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</si>
  <si>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Среднее арифметическое значение степени достижения показателей составило 103,2%</t>
  </si>
  <si>
    <t>Исполнение по муниципальной программе по итогам года составило 100%</t>
  </si>
  <si>
    <t>Объем привлеченных средств составил 40% к общему объему финансирования муниципальной программы</t>
  </si>
  <si>
    <t>Среднее арифметическое значение степени достижения показателей составило 88,1%</t>
  </si>
  <si>
    <t>Исполнение по муниципальной программе по итогам года составило 99%</t>
  </si>
  <si>
    <t>Объем привлеченных средств составил 6,2% к общему объему финансирования муниципальной программы</t>
  </si>
  <si>
    <t>Исполнение по муниципальной 99,4%</t>
  </si>
  <si>
    <t>Объем привлеченных средств составил 0,5% к общему объему финансирования муниципальной программы</t>
  </si>
  <si>
    <t>Среднее арифметическое значение степени достижения показателей составило 101,7%</t>
  </si>
  <si>
    <t>Исполнение по муниципальной 99,2%</t>
  </si>
  <si>
    <t>Объем привлеченных средств составил 1,1% к общему объему финансирования муниципальной программы</t>
  </si>
  <si>
    <t>Исполнение по муниципальной 97%</t>
  </si>
  <si>
    <t>Объем привлеченных средств составил 8,6% к общему объему финансирования муниципальной программы</t>
  </si>
  <si>
    <t xml:space="preserve">Значение бальной интегральной оценки составило 9,5.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</si>
  <si>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t>Согласно ранжированию муниципальных программ по группам исходя из параметров реализации, муниципальная программа относится к группе D (наличие в муниципальной программе только средств бюджета муниципального образования, отсутствие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программы).</t>
  </si>
  <si>
    <t xml:space="preserve">Значение бальной интегральной оценки составило 10.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
</t>
  </si>
  <si>
    <r>
      <rPr>
        <sz val="11"/>
        <rFont val="Times New Roman"/>
        <family val="1"/>
        <charset val="204"/>
      </rPr>
      <t>Значение бальной интегральной оценки составило 10.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</si>
  <si>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Исполнение по муниципальной программе по итогам года составило 5,7%</t>
  </si>
  <si>
    <r>
      <rPr>
        <sz val="11"/>
        <rFont val="Times New Roman"/>
        <family val="1"/>
        <charset val="204"/>
      </rPr>
      <t>Значение бальной интегральной оценки составило 8. Эффективность реализации муниципальной программы оценивается как "эффективная". Ответственному исполнителю рекомендовано продолжить реализацию муниципальной программы в утвержденной структуре и объеме бюджетных ассигнований на финансовое обеспечение реализации муниципальной программы.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</si>
  <si>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99,6%</t>
  </si>
  <si>
    <t>Общее количество мероприятий, выполненных в полном объеме, к общему количеству мероприятий, составило 50%</t>
  </si>
  <si>
    <t>Исполнение по муниципальной программе по итогам года составило 53,3%</t>
  </si>
  <si>
    <t>Значение бальной интегральной оценки составило 7,6.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</si>
  <si>
    <r>
      <rPr>
        <sz val="11"/>
        <rFont val="Times New Roman"/>
        <family val="1"/>
        <charset val="204"/>
      </rPr>
      <t>Значение бальной интегральной оценки составило 6,5. Эффективность реализации муниципальной программы оценивается как "умеренно эффективная". Ответственному исполнителю рекомендовано внести изменения в структуру муниципальной программы исходя из приоритизации мероприятий (проектов), с учетом их значимости в достижении целей муниципальной программы с перераспределением бюджетных ассигнований на их реализацию.</t>
    </r>
    <r>
      <rPr>
        <sz val="11"/>
        <color rgb="FFFF0000"/>
        <rFont val="Times New Roman"/>
        <family val="1"/>
        <charset val="204"/>
      </rPr>
      <t xml:space="preserve">
</t>
    </r>
  </si>
  <si>
    <t>Среднее арифметическое значение степени достижения показателей составило 108,7%</t>
  </si>
  <si>
    <t>Согласно ранжированию муниципальных программ по группам исходя из параметров реализации, муниципальная программа относится к группе А (наличие в муниципальной программе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программы, наличие в муниципальной программе привлеченных средств за счет федерального бюджета, бюджета Ханты-Мансийского автономного округа – Югры и иных внебюджетных источников финансирования).</t>
  </si>
  <si>
    <t>Исполнение по муниципальной программе по итогам года составило 43,3%</t>
  </si>
  <si>
    <t>Среднее арифметическое значение степени достижения показателей составило 210,4%</t>
  </si>
  <si>
    <t>Среднее арифметическое значение степени достижения показателей составило 241,5%</t>
  </si>
  <si>
    <t>Среднее арифметическое значение степени достижения показателей составило 310,34%</t>
  </si>
  <si>
    <t>Группа В</t>
  </si>
  <si>
    <t>Согласно ранжированию муниципальных программ по группам исходя из параметров реализации, муниципальная программа относится к группе В (наличие в муниципальной программе мероприятий, реализуемых на принципах проектного управления, в том числе региональных проектов, обеспечивающих достижение целей, показателей и результатов национальных проектов, реализуемых в составе муниципальной программы).</t>
  </si>
  <si>
    <t>Среднее арифметическое значение степени достижения показателей составило 99,9%</t>
  </si>
  <si>
    <t>Исполнение по муниципальной программе по итогам года составило 99,7%</t>
  </si>
  <si>
    <t>Среднее арифметическое значение степени достижения показателей составило 103,4%</t>
  </si>
  <si>
    <t>Среднее арифметическое значение степени достижения показателей составило 352,1%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</si>
</sst>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10" fontId="6" fillId="0" borderId="1" xfId="0" applyNumberFormat="1" applyFont="1" applyFill="1" applyBorder="1" applyAlignment="1">
      <alignment horizontal="justify" vertical="top"/>
    </xf>
    <xf numFmtId="0" fontId="5" fillId="2" borderId="1" xfId="0" applyFont="1" applyFill="1" applyBorder="1"/>
    <xf numFmtId="0" fontId="4" fillId="2" borderId="1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justify" vertical="top"/>
    </xf>
    <xf numFmtId="0" fontId="6" fillId="3" borderId="6" xfId="0" applyFont="1" applyFill="1" applyBorder="1" applyAlignment="1">
      <alignment horizontal="justify" vertical="top"/>
    </xf>
    <xf numFmtId="0" fontId="6" fillId="3" borderId="7" xfId="0" applyFont="1" applyFill="1" applyBorder="1" applyAlignment="1">
      <alignment horizontal="justify" vertical="top"/>
    </xf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/>
    </xf>
    <xf numFmtId="0" fontId="8" fillId="0" borderId="7" xfId="0" applyFont="1" applyFill="1" applyBorder="1" applyAlignment="1">
      <alignment horizontal="justify" vertical="top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/>
    </xf>
    <xf numFmtId="0" fontId="6" fillId="0" borderId="7" xfId="0" applyFont="1" applyFill="1" applyBorder="1" applyAlignment="1">
      <alignment horizontal="justify" vertical="top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G20"/>
  <sheetViews>
    <sheetView zoomScaleNormal="100" workbookViewId="0">
      <selection activeCell="B11" sqref="B11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38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8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153</v>
      </c>
    </row>
    <row r="8" spans="1:7" ht="63.7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154</v>
      </c>
    </row>
    <row r="10" spans="1:7" ht="81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81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3.7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6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60</v>
      </c>
    </row>
    <row r="14" spans="1:7" ht="48.7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1.8800000000000001</v>
      </c>
      <c r="G14" s="13" t="s">
        <v>61</v>
      </c>
    </row>
    <row r="15" spans="1:7" ht="63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62</v>
      </c>
    </row>
    <row r="16" spans="1:7" ht="48" customHeight="1" x14ac:dyDescent="0.25">
      <c r="A16" s="26"/>
      <c r="B16" s="8" t="s">
        <v>82</v>
      </c>
      <c r="C16" s="9">
        <v>0.2</v>
      </c>
      <c r="D16" s="9">
        <v>10</v>
      </c>
      <c r="E16" s="9">
        <f t="shared" si="0"/>
        <v>2</v>
      </c>
      <c r="F16" s="29"/>
      <c r="G16" s="13" t="s">
        <v>64</v>
      </c>
    </row>
    <row r="17" spans="1:7" ht="64.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65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9.2799999999999994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66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46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1.5</v>
      </c>
      <c r="G7" s="11" t="s">
        <v>116</v>
      </c>
    </row>
    <row r="8" spans="1:7" ht="62.25" customHeight="1" x14ac:dyDescent="0.25">
      <c r="A8" s="26"/>
      <c r="B8" s="8" t="s">
        <v>14</v>
      </c>
      <c r="C8" s="9">
        <v>0.5</v>
      </c>
      <c r="D8" s="9">
        <v>0</v>
      </c>
      <c r="E8" s="9">
        <f t="shared" ref="E8:E13" si="0">D8*C8</f>
        <v>0</v>
      </c>
      <c r="F8" s="29"/>
      <c r="G8" s="11" t="s">
        <v>117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9.5" customHeight="1" x14ac:dyDescent="0.25">
      <c r="A11" s="25" t="s">
        <v>23</v>
      </c>
      <c r="B11" s="8" t="s">
        <v>85</v>
      </c>
      <c r="C11" s="9">
        <v>0.4</v>
      </c>
      <c r="D11" s="9">
        <v>5</v>
      </c>
      <c r="E11" s="9">
        <f t="shared" si="0"/>
        <v>2</v>
      </c>
      <c r="F11" s="28">
        <f>(E11+E12+E13)*0.2</f>
        <v>1.6</v>
      </c>
      <c r="G11" s="13" t="s">
        <v>118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119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120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8.1</v>
      </c>
      <c r="G14" s="17"/>
    </row>
    <row r="15" spans="1:7" ht="48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121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47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2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2</v>
      </c>
      <c r="G11" s="13" t="s">
        <v>122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123</v>
      </c>
    </row>
    <row r="13" spans="1:7" ht="62.2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10</v>
      </c>
      <c r="G14" s="17"/>
    </row>
    <row r="15" spans="1:7" ht="45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140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32.25" customHeight="1" x14ac:dyDescent="0.25">
      <c r="A2" s="47" t="s">
        <v>48</v>
      </c>
      <c r="B2" s="47"/>
      <c r="C2" s="47"/>
      <c r="D2" s="47"/>
      <c r="E2" s="47"/>
      <c r="F2" s="47"/>
      <c r="G2" s="47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125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9.5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1.8800000000000001</v>
      </c>
      <c r="G11" s="13" t="s">
        <v>126</v>
      </c>
    </row>
    <row r="12" spans="1:7" ht="47.25" customHeight="1" x14ac:dyDescent="0.25">
      <c r="A12" s="26"/>
      <c r="B12" s="8" t="s">
        <v>26</v>
      </c>
      <c r="C12" s="9">
        <v>0.3</v>
      </c>
      <c r="D12" s="9">
        <v>8</v>
      </c>
      <c r="E12" s="9">
        <f t="shared" si="0"/>
        <v>2.4</v>
      </c>
      <c r="F12" s="29"/>
      <c r="G12" s="13" t="s">
        <v>127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9.8800000000000008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115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49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8</v>
      </c>
      <c r="E6" s="24">
        <f>D6*C6</f>
        <v>8</v>
      </c>
      <c r="F6" s="6">
        <f>E6*0.3</f>
        <v>2.4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5</v>
      </c>
      <c r="E7" s="9">
        <f>D7*C7</f>
        <v>2.5</v>
      </c>
      <c r="F7" s="28">
        <f>(E7+E8)*0.3</f>
        <v>1.5</v>
      </c>
      <c r="G7" s="11" t="s">
        <v>128</v>
      </c>
    </row>
    <row r="8" spans="1:7" ht="61.5" customHeight="1" x14ac:dyDescent="0.25">
      <c r="A8" s="26"/>
      <c r="B8" s="8" t="s">
        <v>14</v>
      </c>
      <c r="C8" s="9">
        <v>0.5</v>
      </c>
      <c r="D8" s="9">
        <v>5</v>
      </c>
      <c r="E8" s="9">
        <f t="shared" ref="E8:E13" si="0">D8*C8</f>
        <v>2.5</v>
      </c>
      <c r="F8" s="29"/>
      <c r="G8" s="11" t="s">
        <v>77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129</v>
      </c>
    </row>
    <row r="12" spans="1:7" ht="46.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130</v>
      </c>
    </row>
    <row r="13" spans="1:7" ht="62.2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7.6000000000000005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62.25" customHeight="1" x14ac:dyDescent="0.25">
      <c r="A16" s="20" t="s">
        <v>30</v>
      </c>
      <c r="B16" s="44" t="s">
        <v>147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B0F0"/>
  </sheetPr>
  <dimension ref="A1:G16"/>
  <sheetViews>
    <sheetView zoomScaleNormal="100" workbookViewId="0">
      <selection activeCell="G7" sqref="G7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50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131</v>
      </c>
    </row>
    <row r="12" spans="1:7" ht="47.2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132</v>
      </c>
    </row>
    <row r="13" spans="1:7" ht="63.7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9.6999999999999993</v>
      </c>
      <c r="G14" s="17"/>
    </row>
    <row r="15" spans="1:7" ht="46.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124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51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133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1.7000000000000002</v>
      </c>
      <c r="G11" s="13" t="s">
        <v>134</v>
      </c>
    </row>
    <row r="12" spans="1:7" ht="4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135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9.6999999999999993</v>
      </c>
      <c r="G14" s="17"/>
    </row>
    <row r="15" spans="1:7" ht="45.7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124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52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9.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94</v>
      </c>
    </row>
    <row r="8" spans="1:7" ht="63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5" t="s">
        <v>23</v>
      </c>
      <c r="B11" s="8" t="s">
        <v>85</v>
      </c>
      <c r="C11" s="9">
        <v>0.4</v>
      </c>
      <c r="D11" s="9">
        <v>8</v>
      </c>
      <c r="E11" s="9">
        <f t="shared" si="0"/>
        <v>3.2</v>
      </c>
      <c r="F11" s="28">
        <f>(E11+E12+E13)*0.2</f>
        <v>1.54</v>
      </c>
      <c r="G11" s="13" t="s">
        <v>136</v>
      </c>
    </row>
    <row r="12" spans="1:7" ht="45.75" customHeight="1" x14ac:dyDescent="0.25">
      <c r="A12" s="26"/>
      <c r="B12" s="8" t="s">
        <v>26</v>
      </c>
      <c r="C12" s="9">
        <v>0.3</v>
      </c>
      <c r="D12" s="9">
        <v>5</v>
      </c>
      <c r="E12" s="9">
        <f t="shared" si="0"/>
        <v>1.5</v>
      </c>
      <c r="F12" s="29"/>
      <c r="G12" s="13" t="s">
        <v>137</v>
      </c>
    </row>
    <row r="13" spans="1:7" ht="63.75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109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9.5399999999999991</v>
      </c>
      <c r="G14" s="17"/>
    </row>
    <row r="15" spans="1:7" ht="47.2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138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G14"/>
  <sheetViews>
    <sheetView zoomScaleNormal="100" workbookViewId="0">
      <selection activeCell="B13" sqref="B13:G13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53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157</v>
      </c>
    </row>
    <row r="8" spans="1:7" ht="62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19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1.5" customHeight="1" x14ac:dyDescent="0.25">
      <c r="A10" s="42"/>
      <c r="B10" s="8" t="s">
        <v>21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7.25" customHeight="1" x14ac:dyDescent="0.25">
      <c r="A11" s="7" t="s">
        <v>23</v>
      </c>
      <c r="B11" s="8" t="s">
        <v>24</v>
      </c>
      <c r="C11" s="9">
        <v>1</v>
      </c>
      <c r="D11" s="9">
        <v>10</v>
      </c>
      <c r="E11" s="9">
        <f t="shared" si="0"/>
        <v>10</v>
      </c>
      <c r="F11" s="10">
        <f>(E11)*0.2</f>
        <v>2</v>
      </c>
      <c r="G11" s="13" t="s">
        <v>158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54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5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19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21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52.5" customHeight="1" x14ac:dyDescent="0.25">
      <c r="A11" s="21" t="s">
        <v>23</v>
      </c>
      <c r="B11" s="8" t="s">
        <v>24</v>
      </c>
      <c r="C11" s="9">
        <v>1</v>
      </c>
      <c r="D11" s="9">
        <v>10</v>
      </c>
      <c r="E11" s="9">
        <f t="shared" si="0"/>
        <v>10</v>
      </c>
      <c r="F11" s="22">
        <f>(E11)*0.2</f>
        <v>2</v>
      </c>
      <c r="G11" s="13" t="s">
        <v>126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55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3.7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4.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1" t="s">
        <v>23</v>
      </c>
      <c r="B11" s="8" t="s">
        <v>85</v>
      </c>
      <c r="C11" s="9">
        <v>1</v>
      </c>
      <c r="D11" s="9">
        <v>0</v>
      </c>
      <c r="E11" s="9">
        <f t="shared" si="0"/>
        <v>0</v>
      </c>
      <c r="F11" s="22">
        <f>(E11)*0.2</f>
        <v>0</v>
      </c>
      <c r="G11" s="13" t="s">
        <v>142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8</v>
      </c>
      <c r="G12" s="17"/>
    </row>
    <row r="13" spans="1:7" ht="60.7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143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G20"/>
  <sheetViews>
    <sheetView topLeftCell="A13"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39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9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3</v>
      </c>
      <c r="G7" s="11" t="s">
        <v>69</v>
      </c>
    </row>
    <row r="8" spans="1:7" ht="63.7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70</v>
      </c>
    </row>
    <row r="10" spans="1:7" ht="79.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3.7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3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71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1.08</v>
      </c>
      <c r="G14" s="13" t="s">
        <v>72</v>
      </c>
    </row>
    <row r="15" spans="1:7" ht="64.5" customHeight="1" x14ac:dyDescent="0.25">
      <c r="A15" s="26"/>
      <c r="B15" s="8" t="s">
        <v>63</v>
      </c>
      <c r="C15" s="9">
        <v>0.3</v>
      </c>
      <c r="D15" s="9">
        <v>0</v>
      </c>
      <c r="E15" s="9">
        <f t="shared" si="0"/>
        <v>0</v>
      </c>
      <c r="F15" s="29"/>
      <c r="G15" s="15" t="s">
        <v>73</v>
      </c>
    </row>
    <row r="16" spans="1:7" ht="45.75" customHeight="1" x14ac:dyDescent="0.25">
      <c r="A16" s="26"/>
      <c r="B16" s="8" t="s">
        <v>82</v>
      </c>
      <c r="C16" s="9">
        <v>0.2</v>
      </c>
      <c r="D16" s="9">
        <v>5</v>
      </c>
      <c r="E16" s="9">
        <f t="shared" si="0"/>
        <v>1</v>
      </c>
      <c r="F16" s="29"/>
      <c r="G16" s="13" t="s">
        <v>74</v>
      </c>
    </row>
    <row r="17" spans="1:7" ht="60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8.7800000000000011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75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56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.7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1.5</v>
      </c>
      <c r="G7" s="11" t="s">
        <v>144</v>
      </c>
    </row>
    <row r="8" spans="1:7" ht="62.25" customHeight="1" x14ac:dyDescent="0.25">
      <c r="A8" s="26"/>
      <c r="B8" s="8" t="s">
        <v>14</v>
      </c>
      <c r="C8" s="9">
        <v>0.5</v>
      </c>
      <c r="D8" s="9">
        <v>0</v>
      </c>
      <c r="E8" s="9">
        <f t="shared" ref="E8:E11" si="0">D8*C8</f>
        <v>0</v>
      </c>
      <c r="F8" s="29"/>
      <c r="G8" s="11" t="s">
        <v>145</v>
      </c>
    </row>
    <row r="9" spans="1:7" ht="78.7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6.7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" customHeight="1" x14ac:dyDescent="0.25">
      <c r="A11" s="21" t="s">
        <v>23</v>
      </c>
      <c r="B11" s="8" t="s">
        <v>85</v>
      </c>
      <c r="C11" s="9">
        <v>1</v>
      </c>
      <c r="D11" s="9">
        <v>0</v>
      </c>
      <c r="E11" s="9">
        <f t="shared" si="0"/>
        <v>0</v>
      </c>
      <c r="F11" s="22">
        <f>(E11)*0.2</f>
        <v>0</v>
      </c>
      <c r="G11" s="13" t="s">
        <v>146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6.5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61.5" customHeight="1" x14ac:dyDescent="0.25">
      <c r="A14" s="20" t="s">
        <v>30</v>
      </c>
      <c r="B14" s="34" t="s">
        <v>148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FFFF00"/>
  </sheetPr>
  <dimension ref="A1:G14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57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37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149</v>
      </c>
    </row>
    <row r="8" spans="1:7" ht="63.7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1" si="0">D8*C8</f>
        <v>5</v>
      </c>
      <c r="F8" s="29"/>
      <c r="G8" s="11" t="s">
        <v>15</v>
      </c>
    </row>
    <row r="9" spans="1:7" ht="78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3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1" t="s">
        <v>23</v>
      </c>
      <c r="B11" s="8" t="s">
        <v>85</v>
      </c>
      <c r="C11" s="9">
        <v>1</v>
      </c>
      <c r="D11" s="9">
        <v>10</v>
      </c>
      <c r="E11" s="9">
        <f t="shared" si="0"/>
        <v>10</v>
      </c>
      <c r="F11" s="22">
        <f>(E11)*0.2</f>
        <v>2</v>
      </c>
      <c r="G11" s="13" t="s">
        <v>126</v>
      </c>
    </row>
    <row r="12" spans="1:7" x14ac:dyDescent="0.25">
      <c r="A12" s="16" t="s">
        <v>28</v>
      </c>
      <c r="B12" s="17"/>
      <c r="C12" s="17"/>
      <c r="D12" s="17"/>
      <c r="E12" s="17"/>
      <c r="F12" s="18">
        <f>F6+F7+F9+F11</f>
        <v>10</v>
      </c>
      <c r="G12" s="17"/>
    </row>
    <row r="13" spans="1:7" ht="61.5" customHeight="1" x14ac:dyDescent="0.25">
      <c r="A13" s="19" t="s">
        <v>29</v>
      </c>
      <c r="B13" s="31" t="s">
        <v>139</v>
      </c>
      <c r="C13" s="32"/>
      <c r="D13" s="32"/>
      <c r="E13" s="32"/>
      <c r="F13" s="32"/>
      <c r="G13" s="33"/>
    </row>
    <row r="14" spans="1:7" ht="47.25" customHeight="1" x14ac:dyDescent="0.25">
      <c r="A14" s="20" t="s">
        <v>30</v>
      </c>
      <c r="B14" s="34" t="s">
        <v>141</v>
      </c>
      <c r="C14" s="35"/>
      <c r="D14" s="35"/>
      <c r="E14" s="35"/>
      <c r="F14" s="35"/>
      <c r="G14" s="36"/>
    </row>
  </sheetData>
  <mergeCells count="9">
    <mergeCell ref="B13:G13"/>
    <mergeCell ref="B14:G14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G20"/>
  <sheetViews>
    <sheetView zoomScaleNormal="100" workbookViewId="0">
      <selection activeCell="G9" sqref="G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40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5</v>
      </c>
      <c r="E7" s="9">
        <f>D7*C7</f>
        <v>1.5</v>
      </c>
      <c r="F7" s="28">
        <f>(E7+E8+E9+E10)*0.3</f>
        <v>2.1</v>
      </c>
      <c r="G7" s="11" t="s">
        <v>76</v>
      </c>
    </row>
    <row r="8" spans="1:7" ht="60" x14ac:dyDescent="0.25">
      <c r="A8" s="26"/>
      <c r="B8" s="8" t="s">
        <v>14</v>
      </c>
      <c r="C8" s="9">
        <v>0.3</v>
      </c>
      <c r="D8" s="9">
        <v>5</v>
      </c>
      <c r="E8" s="9">
        <f t="shared" ref="E8:E17" si="0">D8*C8</f>
        <v>1.5</v>
      </c>
      <c r="F8" s="29"/>
      <c r="G8" s="11" t="s">
        <v>77</v>
      </c>
    </row>
    <row r="9" spans="1:7" ht="62.25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159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7.2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2.25" customHeight="1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78</v>
      </c>
    </row>
    <row r="14" spans="1:7" ht="49.5" customHeight="1" x14ac:dyDescent="0.25">
      <c r="A14" s="25" t="s">
        <v>23</v>
      </c>
      <c r="B14" s="8" t="s">
        <v>85</v>
      </c>
      <c r="C14" s="9">
        <v>0.3</v>
      </c>
      <c r="D14" s="9">
        <v>0</v>
      </c>
      <c r="E14" s="9">
        <f t="shared" si="0"/>
        <v>0</v>
      </c>
      <c r="F14" s="28">
        <f>(E14+E15+E16+E17)*0.2</f>
        <v>1</v>
      </c>
      <c r="G14" s="13" t="s">
        <v>151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8</v>
      </c>
      <c r="E15" s="9">
        <f t="shared" si="0"/>
        <v>2.4</v>
      </c>
      <c r="F15" s="29"/>
      <c r="G15" s="15" t="s">
        <v>79</v>
      </c>
    </row>
    <row r="16" spans="1:7" ht="48" customHeight="1" x14ac:dyDescent="0.25">
      <c r="A16" s="26"/>
      <c r="B16" s="8" t="s">
        <v>82</v>
      </c>
      <c r="C16" s="9">
        <v>0.2</v>
      </c>
      <c r="D16" s="9">
        <v>5</v>
      </c>
      <c r="E16" s="9">
        <f t="shared" si="0"/>
        <v>1</v>
      </c>
      <c r="F16" s="29"/>
      <c r="G16" s="13" t="s">
        <v>80</v>
      </c>
    </row>
    <row r="17" spans="1:7" ht="63.75" customHeight="1" x14ac:dyDescent="0.25">
      <c r="A17" s="27"/>
      <c r="B17" s="8" t="s">
        <v>86</v>
      </c>
      <c r="C17" s="9">
        <v>0.2</v>
      </c>
      <c r="D17" s="9">
        <v>8</v>
      </c>
      <c r="E17" s="9">
        <f t="shared" si="0"/>
        <v>1.6</v>
      </c>
      <c r="F17" s="30"/>
      <c r="G17" s="15" t="s">
        <v>81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7.8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60" customHeight="1" x14ac:dyDescent="0.25">
      <c r="A20" s="20" t="s">
        <v>30</v>
      </c>
      <c r="B20" s="34" t="s">
        <v>91</v>
      </c>
      <c r="C20" s="35"/>
      <c r="D20" s="35"/>
      <c r="E20" s="35"/>
      <c r="F20" s="35"/>
      <c r="G20" s="36"/>
    </row>
  </sheetData>
  <sheetProtection selectLockedCells="1" selectUnlockedCells="1"/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</sheetPr>
  <dimension ref="A1:G20"/>
  <sheetViews>
    <sheetView tabSelected="1" zoomScaleNormal="100" workbookViewId="0">
      <selection activeCell="G9" sqref="G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41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2.4299999999999997</v>
      </c>
      <c r="G7" s="11" t="s">
        <v>87</v>
      </c>
    </row>
    <row r="8" spans="1:7" ht="61.5" customHeight="1" x14ac:dyDescent="0.25">
      <c r="A8" s="26"/>
      <c r="B8" s="8" t="s">
        <v>14</v>
      </c>
      <c r="C8" s="9">
        <v>0.3</v>
      </c>
      <c r="D8" s="9">
        <v>5</v>
      </c>
      <c r="E8" s="9">
        <f t="shared" ref="E8:E17" si="0">D8*C8</f>
        <v>1.5</v>
      </c>
      <c r="F8" s="29"/>
      <c r="G8" s="11" t="s">
        <v>88</v>
      </c>
    </row>
    <row r="9" spans="1:7" ht="61.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160</v>
      </c>
    </row>
    <row r="10" spans="1:7" ht="78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1.7000000000000002</v>
      </c>
      <c r="G11" s="13" t="s">
        <v>20</v>
      </c>
    </row>
    <row r="12" spans="1:7" ht="34.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5</v>
      </c>
      <c r="E13" s="9">
        <f t="shared" si="0"/>
        <v>1.5</v>
      </c>
      <c r="F13" s="43"/>
      <c r="G13" s="13" t="s">
        <v>71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1.2800000000000002</v>
      </c>
      <c r="G14" s="13" t="s">
        <v>89</v>
      </c>
    </row>
    <row r="15" spans="1:7" ht="61.5" customHeight="1" x14ac:dyDescent="0.25">
      <c r="A15" s="26"/>
      <c r="B15" s="8" t="s">
        <v>63</v>
      </c>
      <c r="C15" s="9">
        <v>0.3</v>
      </c>
      <c r="D15" s="9">
        <v>0</v>
      </c>
      <c r="E15" s="9">
        <f t="shared" si="0"/>
        <v>0</v>
      </c>
      <c r="F15" s="29"/>
      <c r="G15" s="15" t="s">
        <v>73</v>
      </c>
    </row>
    <row r="16" spans="1:7" ht="62.25" customHeight="1" x14ac:dyDescent="0.25">
      <c r="A16" s="26"/>
      <c r="B16" s="8" t="s">
        <v>82</v>
      </c>
      <c r="C16" s="9">
        <v>0.2</v>
      </c>
      <c r="D16" s="9">
        <v>10</v>
      </c>
      <c r="E16" s="9">
        <f t="shared" si="0"/>
        <v>2</v>
      </c>
      <c r="F16" s="29"/>
      <c r="G16" s="13" t="s">
        <v>90</v>
      </c>
    </row>
    <row r="17" spans="1:7" ht="63.7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92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8.41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93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</sheetPr>
  <dimension ref="A1:G20"/>
  <sheetViews>
    <sheetView topLeftCell="A13"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42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6.5" customHeight="1" x14ac:dyDescent="0.25">
      <c r="A7" s="25" t="s">
        <v>12</v>
      </c>
      <c r="B7" s="8" t="s">
        <v>13</v>
      </c>
      <c r="C7" s="9">
        <v>0.3</v>
      </c>
      <c r="D7" s="9">
        <v>10</v>
      </c>
      <c r="E7" s="9">
        <f>D7*C7</f>
        <v>3</v>
      </c>
      <c r="F7" s="28">
        <f>(E7+E8+E9+E10)*0.3</f>
        <v>3</v>
      </c>
      <c r="G7" s="11" t="s">
        <v>31</v>
      </c>
    </row>
    <row r="8" spans="1:7" ht="61.5" customHeight="1" x14ac:dyDescent="0.25">
      <c r="A8" s="26"/>
      <c r="B8" s="8" t="s">
        <v>95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" customHeight="1" x14ac:dyDescent="0.25">
      <c r="A9" s="26"/>
      <c r="B9" s="8" t="s">
        <v>67</v>
      </c>
      <c r="C9" s="9">
        <v>0.2</v>
      </c>
      <c r="D9" s="9">
        <v>10</v>
      </c>
      <c r="E9" s="9">
        <f>D9*C9</f>
        <v>2</v>
      </c>
      <c r="F9" s="29"/>
      <c r="G9" s="11" t="s">
        <v>94</v>
      </c>
    </row>
    <row r="10" spans="1:7" ht="78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8.7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96</v>
      </c>
    </row>
    <row r="14" spans="1:7" ht="48.75" customHeight="1" x14ac:dyDescent="0.25">
      <c r="A14" s="25" t="s">
        <v>23</v>
      </c>
      <c r="B14" s="8" t="s">
        <v>85</v>
      </c>
      <c r="C14" s="9">
        <v>0.3</v>
      </c>
      <c r="D14" s="9">
        <v>8</v>
      </c>
      <c r="E14" s="9">
        <f t="shared" si="0"/>
        <v>2.4</v>
      </c>
      <c r="F14" s="28">
        <f>(E14+E15+E16+E17)*0.2</f>
        <v>1.8800000000000001</v>
      </c>
      <c r="G14" s="13" t="s">
        <v>97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98</v>
      </c>
    </row>
    <row r="16" spans="1:7" ht="62.25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99</v>
      </c>
    </row>
    <row r="17" spans="1:7" ht="63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100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9.8800000000000008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35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2D050"/>
  </sheetPr>
  <dimension ref="A1:G20"/>
  <sheetViews>
    <sheetView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43</v>
      </c>
      <c r="B2" s="38"/>
      <c r="C2" s="38"/>
      <c r="D2" s="38"/>
      <c r="E2" s="38"/>
      <c r="F2" s="38"/>
      <c r="G2" s="38"/>
    </row>
    <row r="3" spans="1:7" ht="16.5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7.25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101</v>
      </c>
    </row>
    <row r="8" spans="1:7" ht="61.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3.7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102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7.25" customHeight="1" x14ac:dyDescent="0.25">
      <c r="A11" s="42" t="s">
        <v>18</v>
      </c>
      <c r="B11" s="8" t="s">
        <v>83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84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103</v>
      </c>
    </row>
    <row r="14" spans="1:7" ht="47.25" customHeight="1" x14ac:dyDescent="0.25">
      <c r="A14" s="25" t="s">
        <v>23</v>
      </c>
      <c r="B14" s="8" t="s">
        <v>85</v>
      </c>
      <c r="C14" s="9">
        <v>0.3</v>
      </c>
      <c r="D14" s="9">
        <v>10</v>
      </c>
      <c r="E14" s="9">
        <f t="shared" si="0"/>
        <v>3</v>
      </c>
      <c r="F14" s="28">
        <f>(E14+E15+E16+E17)*0.2</f>
        <v>2</v>
      </c>
      <c r="G14" s="13" t="s">
        <v>104</v>
      </c>
    </row>
    <row r="15" spans="1:7" ht="62.25" customHeight="1" x14ac:dyDescent="0.25">
      <c r="A15" s="26"/>
      <c r="B15" s="8" t="s">
        <v>63</v>
      </c>
      <c r="C15" s="9">
        <v>0.3</v>
      </c>
      <c r="D15" s="9">
        <v>10</v>
      </c>
      <c r="E15" s="9">
        <f t="shared" si="0"/>
        <v>3</v>
      </c>
      <c r="F15" s="29"/>
      <c r="G15" s="15" t="s">
        <v>105</v>
      </c>
    </row>
    <row r="16" spans="1:7" ht="61.5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106</v>
      </c>
    </row>
    <row r="17" spans="1:7" ht="62.25" customHeight="1" x14ac:dyDescent="0.25">
      <c r="A17" s="27"/>
      <c r="B17" s="8" t="s">
        <v>86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9.6999999999999993</v>
      </c>
      <c r="G18" s="17"/>
    </row>
    <row r="19" spans="1:7" ht="78" customHeight="1" x14ac:dyDescent="0.25">
      <c r="A19" s="19" t="s">
        <v>29</v>
      </c>
      <c r="B19" s="31" t="s">
        <v>150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68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7" tint="0.39997558519241921"/>
  </sheetPr>
  <dimension ref="A1:G20"/>
  <sheetViews>
    <sheetView zoomScaleNormal="100" workbookViewId="0">
      <selection activeCell="B19" sqref="B19:G19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7" t="s">
        <v>1</v>
      </c>
      <c r="B2" s="37"/>
      <c r="C2" s="37"/>
      <c r="D2" s="37"/>
      <c r="E2" s="37"/>
      <c r="F2" s="37"/>
      <c r="G2" s="37"/>
    </row>
    <row r="3" spans="1:7" ht="16.5" x14ac:dyDescent="0.25">
      <c r="A3" s="39" t="s">
        <v>155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3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5"/>
    </row>
    <row r="7" spans="1:7" ht="48" customHeight="1" x14ac:dyDescent="0.25">
      <c r="A7" s="25" t="s">
        <v>12</v>
      </c>
      <c r="B7" s="8" t="s">
        <v>13</v>
      </c>
      <c r="C7" s="9">
        <v>0.3</v>
      </c>
      <c r="D7" s="9">
        <v>8</v>
      </c>
      <c r="E7" s="9">
        <f>D7*C7</f>
        <v>2.4</v>
      </c>
      <c r="F7" s="28">
        <f>(E7+E8+E9+E10)*0.3</f>
        <v>2.6999999999999997</v>
      </c>
      <c r="G7" s="11" t="s">
        <v>152</v>
      </c>
    </row>
    <row r="8" spans="1:7" ht="61.5" customHeight="1" x14ac:dyDescent="0.25">
      <c r="A8" s="26"/>
      <c r="B8" s="8" t="s">
        <v>14</v>
      </c>
      <c r="C8" s="9">
        <v>0.3</v>
      </c>
      <c r="D8" s="9">
        <v>10</v>
      </c>
      <c r="E8" s="9">
        <f t="shared" ref="E8:E17" si="0">D8*C8</f>
        <v>3</v>
      </c>
      <c r="F8" s="29"/>
      <c r="G8" s="11" t="s">
        <v>15</v>
      </c>
    </row>
    <row r="9" spans="1:7" ht="61.5" customHeight="1" x14ac:dyDescent="0.25">
      <c r="A9" s="26"/>
      <c r="B9" s="8" t="s">
        <v>67</v>
      </c>
      <c r="C9" s="9">
        <v>0.2</v>
      </c>
      <c r="D9" s="9">
        <v>8</v>
      </c>
      <c r="E9" s="9">
        <f>D9*C9</f>
        <v>1.6</v>
      </c>
      <c r="F9" s="29"/>
      <c r="G9" s="11" t="s">
        <v>58</v>
      </c>
    </row>
    <row r="10" spans="1:7" ht="77.25" customHeight="1" x14ac:dyDescent="0.25">
      <c r="A10" s="40"/>
      <c r="B10" s="8" t="s">
        <v>16</v>
      </c>
      <c r="C10" s="9">
        <v>0.2</v>
      </c>
      <c r="D10" s="9">
        <v>10</v>
      </c>
      <c r="E10" s="9">
        <f t="shared" si="0"/>
        <v>2</v>
      </c>
      <c r="F10" s="41"/>
      <c r="G10" s="11" t="s">
        <v>17</v>
      </c>
    </row>
    <row r="11" spans="1:7" ht="76.5" customHeight="1" x14ac:dyDescent="0.25">
      <c r="A11" s="42" t="s">
        <v>18</v>
      </c>
      <c r="B11" s="8" t="s">
        <v>19</v>
      </c>
      <c r="C11" s="9">
        <v>0.3</v>
      </c>
      <c r="D11" s="9">
        <v>10</v>
      </c>
      <c r="E11" s="9">
        <f t="shared" si="0"/>
        <v>3</v>
      </c>
      <c r="F11" s="43">
        <f>(E11+E12+E13)*0.2</f>
        <v>2</v>
      </c>
      <c r="G11" s="13" t="s">
        <v>20</v>
      </c>
    </row>
    <row r="12" spans="1:7" ht="32.25" customHeight="1" x14ac:dyDescent="0.25">
      <c r="A12" s="42"/>
      <c r="B12" s="8" t="s">
        <v>21</v>
      </c>
      <c r="C12" s="9">
        <v>0.4</v>
      </c>
      <c r="D12" s="9">
        <v>10</v>
      </c>
      <c r="E12" s="9">
        <f t="shared" si="0"/>
        <v>4</v>
      </c>
      <c r="F12" s="43"/>
      <c r="G12" s="14"/>
    </row>
    <row r="13" spans="1:7" ht="90" x14ac:dyDescent="0.25">
      <c r="A13" s="42"/>
      <c r="B13" s="8" t="s">
        <v>22</v>
      </c>
      <c r="C13" s="9">
        <v>0.3</v>
      </c>
      <c r="D13" s="9">
        <v>10</v>
      </c>
      <c r="E13" s="9">
        <f t="shared" si="0"/>
        <v>3</v>
      </c>
      <c r="F13" s="43"/>
      <c r="G13" s="13" t="s">
        <v>59</v>
      </c>
    </row>
    <row r="14" spans="1:7" ht="47.25" customHeight="1" x14ac:dyDescent="0.25">
      <c r="A14" s="25" t="s">
        <v>23</v>
      </c>
      <c r="B14" s="8" t="s">
        <v>24</v>
      </c>
      <c r="C14" s="9">
        <v>0.3</v>
      </c>
      <c r="D14" s="9">
        <v>10</v>
      </c>
      <c r="E14" s="9">
        <f t="shared" si="0"/>
        <v>3</v>
      </c>
      <c r="F14" s="28">
        <f>(E14+E15+E16+E17)*0.2</f>
        <v>2</v>
      </c>
      <c r="G14" s="13" t="s">
        <v>32</v>
      </c>
    </row>
    <row r="15" spans="1:7" ht="63" customHeight="1" x14ac:dyDescent="0.25">
      <c r="A15" s="26"/>
      <c r="B15" s="8" t="s">
        <v>25</v>
      </c>
      <c r="C15" s="9">
        <v>0.3</v>
      </c>
      <c r="D15" s="9">
        <v>10</v>
      </c>
      <c r="E15" s="9">
        <f t="shared" si="0"/>
        <v>3</v>
      </c>
      <c r="F15" s="29"/>
      <c r="G15" s="15" t="s">
        <v>33</v>
      </c>
    </row>
    <row r="16" spans="1:7" ht="63" customHeight="1" x14ac:dyDescent="0.25">
      <c r="A16" s="26"/>
      <c r="B16" s="8" t="s">
        <v>26</v>
      </c>
      <c r="C16" s="9">
        <v>0.2</v>
      </c>
      <c r="D16" s="9">
        <v>10</v>
      </c>
      <c r="E16" s="9">
        <f t="shared" si="0"/>
        <v>2</v>
      </c>
      <c r="F16" s="29"/>
      <c r="G16" s="13" t="s">
        <v>34</v>
      </c>
    </row>
    <row r="17" spans="1:7" ht="62.25" customHeight="1" x14ac:dyDescent="0.25">
      <c r="A17" s="27"/>
      <c r="B17" s="8" t="s">
        <v>27</v>
      </c>
      <c r="C17" s="9">
        <v>0.2</v>
      </c>
      <c r="D17" s="9">
        <v>10</v>
      </c>
      <c r="E17" s="9">
        <f t="shared" si="0"/>
        <v>2</v>
      </c>
      <c r="F17" s="30"/>
      <c r="G17" s="15" t="s">
        <v>33</v>
      </c>
    </row>
    <row r="18" spans="1:7" x14ac:dyDescent="0.25">
      <c r="A18" s="16" t="s">
        <v>28</v>
      </c>
      <c r="B18" s="17"/>
      <c r="C18" s="17"/>
      <c r="D18" s="17"/>
      <c r="E18" s="17"/>
      <c r="F18" s="18">
        <f>F6+F7+F11+F14</f>
        <v>9.6999999999999993</v>
      </c>
      <c r="G18" s="17"/>
    </row>
    <row r="19" spans="1:7" ht="51" customHeight="1" x14ac:dyDescent="0.25">
      <c r="A19" s="19" t="s">
        <v>29</v>
      </c>
      <c r="B19" s="31" t="s">
        <v>156</v>
      </c>
      <c r="C19" s="32"/>
      <c r="D19" s="32"/>
      <c r="E19" s="32"/>
      <c r="F19" s="32"/>
      <c r="G19" s="33"/>
    </row>
    <row r="20" spans="1:7" ht="47.25" customHeight="1" x14ac:dyDescent="0.25">
      <c r="A20" s="20" t="s">
        <v>30</v>
      </c>
      <c r="B20" s="34" t="s">
        <v>68</v>
      </c>
      <c r="C20" s="35"/>
      <c r="D20" s="35"/>
      <c r="E20" s="35"/>
      <c r="F20" s="35"/>
      <c r="G20" s="36"/>
    </row>
  </sheetData>
  <mergeCells count="11">
    <mergeCell ref="A14:A17"/>
    <mergeCell ref="F14:F17"/>
    <mergeCell ref="B19:G19"/>
    <mergeCell ref="B20:G20"/>
    <mergeCell ref="A1:G1"/>
    <mergeCell ref="A2:G2"/>
    <mergeCell ref="A3:G3"/>
    <mergeCell ref="A7:A10"/>
    <mergeCell ref="F7:F10"/>
    <mergeCell ref="A11:A13"/>
    <mergeCell ref="F11:F13"/>
  </mergeCells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44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7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12"/>
    </row>
    <row r="7" spans="1:7" ht="47.25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1.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7.2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2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7.25" customHeight="1" x14ac:dyDescent="0.25">
      <c r="A11" s="25" t="s">
        <v>23</v>
      </c>
      <c r="B11" s="8" t="s">
        <v>85</v>
      </c>
      <c r="C11" s="9">
        <v>0.4</v>
      </c>
      <c r="D11" s="9">
        <v>8</v>
      </c>
      <c r="E11" s="9">
        <f t="shared" si="0"/>
        <v>3.2</v>
      </c>
      <c r="F11" s="28">
        <f>(E11+E12+E13)*0.2</f>
        <v>1.8399999999999999</v>
      </c>
      <c r="G11" s="13" t="s">
        <v>108</v>
      </c>
    </row>
    <row r="12" spans="1:7" ht="62.25" customHeight="1" x14ac:dyDescent="0.25">
      <c r="A12" s="26"/>
      <c r="B12" s="8" t="s">
        <v>26</v>
      </c>
      <c r="C12" s="9">
        <v>0.3</v>
      </c>
      <c r="D12" s="9">
        <v>10</v>
      </c>
      <c r="E12" s="9">
        <f t="shared" si="0"/>
        <v>3</v>
      </c>
      <c r="F12" s="29"/>
      <c r="G12" s="13" t="s">
        <v>110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111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9.84</v>
      </c>
      <c r="G14" s="17"/>
    </row>
    <row r="15" spans="1:7" ht="51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112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F0"/>
  </sheetPr>
  <dimension ref="A1:G16"/>
  <sheetViews>
    <sheetView zoomScaleNormal="100" workbookViewId="0">
      <selection activeCell="A2" sqref="A2:G2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37" t="s">
        <v>0</v>
      </c>
      <c r="B1" s="37"/>
      <c r="C1" s="37"/>
      <c r="D1" s="37"/>
      <c r="E1" s="37"/>
      <c r="F1" s="37"/>
      <c r="G1" s="37"/>
    </row>
    <row r="2" spans="1:7" ht="16.5" x14ac:dyDescent="0.25">
      <c r="A2" s="38" t="s">
        <v>45</v>
      </c>
      <c r="B2" s="38"/>
      <c r="C2" s="38"/>
      <c r="D2" s="38"/>
      <c r="E2" s="38"/>
      <c r="F2" s="38"/>
      <c r="G2" s="38"/>
    </row>
    <row r="3" spans="1:7" ht="16.5" x14ac:dyDescent="0.25">
      <c r="A3" s="39" t="s">
        <v>36</v>
      </c>
      <c r="B3" s="39"/>
      <c r="C3" s="39"/>
      <c r="D3" s="39"/>
      <c r="E3" s="39"/>
      <c r="F3" s="39"/>
      <c r="G3" s="39"/>
    </row>
    <row r="4" spans="1:7" x14ac:dyDescent="0.25">
      <c r="A4" s="1"/>
      <c r="B4" s="1"/>
      <c r="C4" s="1"/>
      <c r="D4" s="1"/>
      <c r="E4" s="1"/>
      <c r="F4" s="1"/>
      <c r="G4" s="1"/>
    </row>
    <row r="5" spans="1:7" ht="42.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7" ht="60" x14ac:dyDescent="0.25">
      <c r="A6" s="21" t="s">
        <v>10</v>
      </c>
      <c r="B6" s="4" t="s">
        <v>11</v>
      </c>
      <c r="C6" s="24">
        <v>1</v>
      </c>
      <c r="D6" s="24">
        <v>10</v>
      </c>
      <c r="E6" s="24">
        <f>D6*C6</f>
        <v>10</v>
      </c>
      <c r="F6" s="6">
        <f>E6*0.3</f>
        <v>3</v>
      </c>
      <c r="G6" s="23"/>
    </row>
    <row r="7" spans="1:7" ht="48" customHeight="1" x14ac:dyDescent="0.25">
      <c r="A7" s="25" t="s">
        <v>12</v>
      </c>
      <c r="B7" s="8" t="s">
        <v>13</v>
      </c>
      <c r="C7" s="9">
        <v>0.5</v>
      </c>
      <c r="D7" s="9">
        <v>10</v>
      </c>
      <c r="E7" s="9">
        <f>D7*C7</f>
        <v>5</v>
      </c>
      <c r="F7" s="28">
        <f>(E7+E8)*0.3</f>
        <v>3</v>
      </c>
      <c r="G7" s="11" t="s">
        <v>70</v>
      </c>
    </row>
    <row r="8" spans="1:7" ht="62.25" customHeight="1" x14ac:dyDescent="0.25">
      <c r="A8" s="26"/>
      <c r="B8" s="8" t="s">
        <v>14</v>
      </c>
      <c r="C8" s="9">
        <v>0.5</v>
      </c>
      <c r="D8" s="9">
        <v>10</v>
      </c>
      <c r="E8" s="9">
        <f t="shared" ref="E8:E13" si="0">D8*C8</f>
        <v>5</v>
      </c>
      <c r="F8" s="29"/>
      <c r="G8" s="11" t="s">
        <v>15</v>
      </c>
    </row>
    <row r="9" spans="1:7" ht="76.5" customHeight="1" x14ac:dyDescent="0.25">
      <c r="A9" s="42" t="s">
        <v>18</v>
      </c>
      <c r="B9" s="8" t="s">
        <v>83</v>
      </c>
      <c r="C9" s="9">
        <v>0.5</v>
      </c>
      <c r="D9" s="9">
        <v>10</v>
      </c>
      <c r="E9" s="9">
        <f t="shared" si="0"/>
        <v>5</v>
      </c>
      <c r="F9" s="43">
        <f>(E9+E10)*0.2</f>
        <v>2</v>
      </c>
      <c r="G9" s="13" t="s">
        <v>20</v>
      </c>
    </row>
    <row r="10" spans="1:7" ht="35.25" customHeight="1" x14ac:dyDescent="0.25">
      <c r="A10" s="42"/>
      <c r="B10" s="8" t="s">
        <v>84</v>
      </c>
      <c r="C10" s="9">
        <v>0.5</v>
      </c>
      <c r="D10" s="9">
        <v>10</v>
      </c>
      <c r="E10" s="9">
        <f t="shared" si="0"/>
        <v>5</v>
      </c>
      <c r="F10" s="43"/>
      <c r="G10" s="14"/>
    </row>
    <row r="11" spans="1:7" ht="48.75" customHeight="1" x14ac:dyDescent="0.25">
      <c r="A11" s="25" t="s">
        <v>23</v>
      </c>
      <c r="B11" s="8" t="s">
        <v>85</v>
      </c>
      <c r="C11" s="9">
        <v>0.4</v>
      </c>
      <c r="D11" s="9">
        <v>10</v>
      </c>
      <c r="E11" s="9">
        <f t="shared" si="0"/>
        <v>4</v>
      </c>
      <c r="F11" s="28">
        <f>(E11+E12+E13)*0.2</f>
        <v>1.8800000000000001</v>
      </c>
      <c r="G11" s="13" t="s">
        <v>113</v>
      </c>
    </row>
    <row r="12" spans="1:7" ht="63.75" customHeight="1" x14ac:dyDescent="0.25">
      <c r="A12" s="26"/>
      <c r="B12" s="8" t="s">
        <v>26</v>
      </c>
      <c r="C12" s="9">
        <v>0.3</v>
      </c>
      <c r="D12" s="9">
        <v>8</v>
      </c>
      <c r="E12" s="9">
        <f t="shared" si="0"/>
        <v>2.4</v>
      </c>
      <c r="F12" s="29"/>
      <c r="G12" s="13" t="s">
        <v>114</v>
      </c>
    </row>
    <row r="13" spans="1:7" ht="63" customHeight="1" x14ac:dyDescent="0.25">
      <c r="A13" s="27"/>
      <c r="B13" s="8" t="s">
        <v>86</v>
      </c>
      <c r="C13" s="9">
        <v>0.3</v>
      </c>
      <c r="D13" s="9">
        <v>10</v>
      </c>
      <c r="E13" s="9">
        <f t="shared" si="0"/>
        <v>3</v>
      </c>
      <c r="F13" s="30"/>
      <c r="G13" s="15" t="s">
        <v>100</v>
      </c>
    </row>
    <row r="14" spans="1:7" x14ac:dyDescent="0.25">
      <c r="A14" s="16" t="s">
        <v>28</v>
      </c>
      <c r="B14" s="17"/>
      <c r="C14" s="17"/>
      <c r="D14" s="17"/>
      <c r="E14" s="17"/>
      <c r="F14" s="18">
        <f>F6+F7+F9+F11</f>
        <v>9.8800000000000008</v>
      </c>
      <c r="G14" s="17"/>
    </row>
    <row r="15" spans="1:7" ht="49.5" customHeight="1" x14ac:dyDescent="0.25">
      <c r="A15" s="19" t="s">
        <v>29</v>
      </c>
      <c r="B15" s="31" t="s">
        <v>107</v>
      </c>
      <c r="C15" s="32"/>
      <c r="D15" s="32"/>
      <c r="E15" s="32"/>
      <c r="F15" s="32"/>
      <c r="G15" s="33"/>
    </row>
    <row r="16" spans="1:7" ht="47.25" customHeight="1" x14ac:dyDescent="0.25">
      <c r="A16" s="20" t="s">
        <v>30</v>
      </c>
      <c r="B16" s="44" t="s">
        <v>115</v>
      </c>
      <c r="C16" s="45"/>
      <c r="D16" s="45"/>
      <c r="E16" s="45"/>
      <c r="F16" s="45"/>
      <c r="G16" s="46"/>
    </row>
  </sheetData>
  <mergeCells count="11">
    <mergeCell ref="A11:A13"/>
    <mergeCell ref="F11:F13"/>
    <mergeCell ref="B15:G15"/>
    <mergeCell ref="B16:G16"/>
    <mergeCell ref="A1:G1"/>
    <mergeCell ref="A2:G2"/>
    <mergeCell ref="A3:G3"/>
    <mergeCell ref="A7:A8"/>
    <mergeCell ref="F7:F8"/>
    <mergeCell ref="A9:A10"/>
    <mergeCell ref="F9:F10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Группа-А. РО</vt:lpstr>
      <vt:lpstr>Группа-А. КП</vt:lpstr>
      <vt:lpstr>Группа-А. РФК</vt:lpstr>
      <vt:lpstr>Группа-А. РЖС</vt:lpstr>
      <vt:lpstr>Группа-А. ЖККиГС</vt:lpstr>
      <vt:lpstr>Группа-А. ЭБ</vt:lpstr>
      <vt:lpstr>Группа-В. РЭП</vt:lpstr>
      <vt:lpstr>Группа-С. СиДР</vt:lpstr>
      <vt:lpstr>Группа-С. ПЗН</vt:lpstr>
      <vt:lpstr>Группа-С. РАгр.К</vt:lpstr>
      <vt:lpstr>Группа-С. ПП</vt:lpstr>
      <vt:lpstr>Группа-С. УМиМС (экстр.)</vt:lpstr>
      <vt:lpstr>Группа-С. СТрС</vt:lpstr>
      <vt:lpstr>Группа-С. РГО</vt:lpstr>
      <vt:lpstr>Группа-С. РМС</vt:lpstr>
      <vt:lpstr>Группа-С. СГТОиБ</vt:lpstr>
      <vt:lpstr>Группа-D. БЖД</vt:lpstr>
      <vt:lpstr>Группа-D. ЦР</vt:lpstr>
      <vt:lpstr>Группа-D. УМФ</vt:lpstr>
      <vt:lpstr>Группа-D. УМИ</vt:lpstr>
      <vt:lpstr>Группа-D. УРКМНС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2023-03-21T11:00:57Z</dcterms:modified>
</cp:coreProperties>
</file>